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son/Library/Mobile Documents/com~apple~CloudDocs/Documents/Personal Finance/"/>
    </mc:Choice>
  </mc:AlternateContent>
  <xr:revisionPtr revIDLastSave="0" documentId="13_ncr:1_{FA7201BA-16F5-D64D-BCFC-2338BD1D280D}" xr6:coauthVersionLast="47" xr6:coauthVersionMax="47" xr10:uidLastSave="{00000000-0000-0000-0000-000000000000}"/>
  <bookViews>
    <workbookView xWindow="0" yWindow="660" windowWidth="30240" windowHeight="17180" xr2:uid="{9B191418-346F-C14C-837D-2497BE98D79D}"/>
  </bookViews>
  <sheets>
    <sheet name="4PctPlanSimp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" l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" i="1"/>
  <c r="B44" i="1"/>
  <c r="J44" i="1"/>
  <c r="B5" i="1" l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J5" i="1"/>
  <c r="J6" i="1" s="1"/>
  <c r="J7" i="1" s="1"/>
  <c r="J8" i="1" s="1"/>
  <c r="J9" i="1" s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F4" i="1" l="1"/>
  <c r="I4" i="1" s="1"/>
  <c r="K4" i="1" s="1"/>
  <c r="D4" i="1"/>
  <c r="G4" i="1" l="1"/>
  <c r="C5" i="1"/>
  <c r="D5" i="1" l="1"/>
  <c r="F5" i="1"/>
  <c r="I5" i="1" s="1"/>
  <c r="K5" i="1" s="1"/>
  <c r="G5" i="1" l="1"/>
  <c r="C6" i="1" s="1"/>
  <c r="F6" i="1" l="1"/>
  <c r="I6" i="1" s="1"/>
  <c r="K6" i="1" s="1"/>
  <c r="D6" i="1"/>
  <c r="G6" i="1" l="1"/>
  <c r="C7" i="1" s="1"/>
  <c r="D7" i="1" l="1"/>
  <c r="F7" i="1"/>
  <c r="I7" i="1" s="1"/>
  <c r="K7" i="1" s="1"/>
  <c r="G7" i="1" l="1"/>
  <c r="C8" i="1" s="1"/>
  <c r="F8" i="1"/>
  <c r="I8" i="1" s="1"/>
  <c r="K8" i="1" s="1"/>
  <c r="D8" i="1" l="1"/>
  <c r="G8" i="1"/>
  <c r="C9" i="1" s="1"/>
  <c r="F9" i="1" l="1"/>
  <c r="I9" i="1" s="1"/>
  <c r="K9" i="1" s="1"/>
  <c r="D9" i="1"/>
  <c r="G9" i="1" l="1"/>
  <c r="C10" i="1" s="1"/>
  <c r="D10" i="1" l="1"/>
  <c r="F10" i="1"/>
  <c r="I10" i="1" s="1"/>
  <c r="K10" i="1" s="1"/>
  <c r="G10" i="1" l="1"/>
  <c r="C11" i="1" s="1"/>
  <c r="D11" i="1" l="1"/>
  <c r="F11" i="1"/>
  <c r="I11" i="1" s="1"/>
  <c r="K11" i="1" s="1"/>
  <c r="G11" i="1" l="1"/>
  <c r="C12" i="1" s="1"/>
  <c r="F12" i="1" s="1"/>
  <c r="I12" i="1" s="1"/>
  <c r="K12" i="1" s="1"/>
  <c r="D12" i="1" l="1"/>
  <c r="G12" i="1"/>
  <c r="C13" i="1" s="1"/>
  <c r="D13" i="1" l="1"/>
  <c r="F13" i="1"/>
  <c r="I13" i="1" s="1"/>
  <c r="K13" i="1" s="1"/>
  <c r="G13" i="1" l="1"/>
  <c r="C14" i="1" s="1"/>
  <c r="F14" i="1" l="1"/>
  <c r="I14" i="1" s="1"/>
  <c r="K14" i="1" s="1"/>
  <c r="D14" i="1"/>
  <c r="G14" i="1" l="1"/>
  <c r="C15" i="1" s="1"/>
  <c r="F15" i="1" l="1"/>
  <c r="I15" i="1" s="1"/>
  <c r="K15" i="1" s="1"/>
  <c r="D15" i="1"/>
  <c r="G15" i="1" s="1"/>
  <c r="C16" i="1" s="1"/>
  <c r="F16" i="1" l="1"/>
  <c r="I16" i="1" s="1"/>
  <c r="K16" i="1" s="1"/>
  <c r="D16" i="1"/>
  <c r="G16" i="1" l="1"/>
  <c r="C17" i="1"/>
  <c r="D17" i="1" l="1"/>
  <c r="F17" i="1"/>
  <c r="I17" i="1" s="1"/>
  <c r="K17" i="1" s="1"/>
  <c r="G17" i="1" l="1"/>
  <c r="C18" i="1" s="1"/>
  <c r="D18" i="1" l="1"/>
  <c r="F18" i="1"/>
  <c r="I18" i="1" s="1"/>
  <c r="K18" i="1" s="1"/>
  <c r="G18" i="1" l="1"/>
  <c r="C19" i="1" s="1"/>
  <c r="D19" i="1" s="1"/>
  <c r="F19" i="1" l="1"/>
  <c r="I19" i="1" s="1"/>
  <c r="K19" i="1" s="1"/>
  <c r="G19" i="1"/>
  <c r="C20" i="1" s="1"/>
  <c r="D20" i="1" l="1"/>
  <c r="F20" i="1"/>
  <c r="I20" i="1" s="1"/>
  <c r="K20" i="1" s="1"/>
  <c r="G20" i="1" l="1"/>
  <c r="C21" i="1" s="1"/>
  <c r="D21" i="1" l="1"/>
  <c r="F21" i="1"/>
  <c r="I21" i="1" s="1"/>
  <c r="K21" i="1" s="1"/>
  <c r="G21" i="1" l="1"/>
  <c r="C22" i="1" s="1"/>
  <c r="F22" i="1" l="1"/>
  <c r="I22" i="1" s="1"/>
  <c r="K22" i="1" s="1"/>
  <c r="D22" i="1"/>
  <c r="G22" i="1" l="1"/>
  <c r="C23" i="1" s="1"/>
  <c r="F23" i="1" l="1"/>
  <c r="I23" i="1" s="1"/>
  <c r="K23" i="1" s="1"/>
  <c r="D23" i="1"/>
  <c r="G23" i="1" l="1"/>
  <c r="C24" i="1" s="1"/>
  <c r="D24" i="1" l="1"/>
  <c r="F24" i="1"/>
  <c r="I24" i="1" s="1"/>
  <c r="K24" i="1" s="1"/>
  <c r="G24" i="1" l="1"/>
  <c r="C25" i="1" s="1"/>
  <c r="F25" i="1" s="1"/>
  <c r="I25" i="1" s="1"/>
  <c r="K25" i="1" s="1"/>
  <c r="D25" i="1" l="1"/>
  <c r="G25" i="1"/>
  <c r="C26" i="1" s="1"/>
  <c r="F26" i="1" s="1"/>
  <c r="I26" i="1" s="1"/>
  <c r="K26" i="1" s="1"/>
  <c r="D26" i="1"/>
  <c r="G26" i="1" l="1"/>
  <c r="C27" i="1" s="1"/>
  <c r="D27" i="1" l="1"/>
  <c r="F27" i="1"/>
  <c r="I27" i="1" s="1"/>
  <c r="K27" i="1" s="1"/>
  <c r="G27" i="1" l="1"/>
  <c r="C28" i="1" s="1"/>
  <c r="F28" i="1" s="1"/>
  <c r="I28" i="1" s="1"/>
  <c r="K28" i="1" s="1"/>
  <c r="D28" i="1" l="1"/>
  <c r="G28" i="1"/>
  <c r="C29" i="1" s="1"/>
  <c r="F29" i="1" l="1"/>
  <c r="I29" i="1" s="1"/>
  <c r="K29" i="1" s="1"/>
  <c r="D29" i="1"/>
  <c r="G29" i="1" l="1"/>
  <c r="C30" i="1" s="1"/>
  <c r="F30" i="1" l="1"/>
  <c r="I30" i="1" s="1"/>
  <c r="K30" i="1" s="1"/>
  <c r="D30" i="1"/>
  <c r="G30" i="1" l="1"/>
  <c r="C31" i="1" s="1"/>
  <c r="D31" i="1" l="1"/>
  <c r="F31" i="1"/>
  <c r="I31" i="1" s="1"/>
  <c r="K31" i="1" s="1"/>
  <c r="G31" i="1" l="1"/>
  <c r="C32" i="1" s="1"/>
  <c r="D32" i="1" l="1"/>
  <c r="F32" i="1"/>
  <c r="I32" i="1" s="1"/>
  <c r="K32" i="1" s="1"/>
  <c r="G32" i="1" l="1"/>
  <c r="C33" i="1" s="1"/>
  <c r="F33" i="1" l="1"/>
  <c r="I33" i="1" s="1"/>
  <c r="K33" i="1" s="1"/>
  <c r="D33" i="1"/>
  <c r="G33" i="1" l="1"/>
  <c r="C34" i="1" s="1"/>
  <c r="F34" i="1" l="1"/>
  <c r="I34" i="1" s="1"/>
  <c r="K34" i="1" s="1"/>
  <c r="D34" i="1"/>
  <c r="G34" i="1" s="1"/>
  <c r="C35" i="1" s="1"/>
  <c r="F35" i="1" l="1"/>
  <c r="I35" i="1" s="1"/>
  <c r="K35" i="1" s="1"/>
  <c r="D35" i="1"/>
  <c r="G35" i="1" l="1"/>
  <c r="C36" i="1" s="1"/>
  <c r="F36" i="1" s="1"/>
  <c r="I36" i="1" s="1"/>
  <c r="K36" i="1" s="1"/>
  <c r="D36" i="1" l="1"/>
  <c r="G36" i="1" s="1"/>
  <c r="C37" i="1" s="1"/>
  <c r="F37" i="1"/>
  <c r="I37" i="1" s="1"/>
  <c r="K37" i="1" s="1"/>
  <c r="D37" i="1"/>
  <c r="G37" i="1" l="1"/>
  <c r="C38" i="1" s="1"/>
  <c r="F38" i="1" l="1"/>
  <c r="I38" i="1" s="1"/>
  <c r="K38" i="1" s="1"/>
  <c r="D38" i="1"/>
  <c r="G38" i="1" l="1"/>
  <c r="C39" i="1" s="1"/>
  <c r="F39" i="1" l="1"/>
  <c r="I39" i="1" s="1"/>
  <c r="K39" i="1" s="1"/>
  <c r="D39" i="1"/>
  <c r="G39" i="1" l="1"/>
  <c r="C40" i="1" s="1"/>
  <c r="D40" i="1" l="1"/>
  <c r="F40" i="1"/>
  <c r="I40" i="1" s="1"/>
  <c r="K40" i="1" s="1"/>
  <c r="G40" i="1" l="1"/>
  <c r="C41" i="1" s="1"/>
  <c r="F41" i="1" s="1"/>
  <c r="I41" i="1" s="1"/>
  <c r="K41" i="1" s="1"/>
  <c r="D41" i="1" l="1"/>
  <c r="G41" i="1"/>
  <c r="C42" i="1" s="1"/>
  <c r="D42" i="1" l="1"/>
  <c r="F42" i="1"/>
  <c r="I42" i="1" s="1"/>
  <c r="K42" i="1" s="1"/>
  <c r="G42" i="1" l="1"/>
  <c r="C43" i="1" s="1"/>
  <c r="F43" i="1" s="1"/>
  <c r="I43" i="1" s="1"/>
  <c r="K43" i="1" s="1"/>
  <c r="D43" i="1" l="1"/>
  <c r="G43" i="1"/>
  <c r="C44" i="1" s="1"/>
  <c r="D44" i="1" l="1"/>
  <c r="F44" i="1"/>
  <c r="I44" i="1" s="1"/>
  <c r="K44" i="1" s="1"/>
  <c r="G44" i="1" l="1"/>
</calcChain>
</file>

<file path=xl/sharedStrings.xml><?xml version="1.0" encoding="utf-8"?>
<sst xmlns="http://schemas.openxmlformats.org/spreadsheetml/2006/main" count="24" uniqueCount="23">
  <si>
    <t>Inflation</t>
  </si>
  <si>
    <t>Appreciation</t>
  </si>
  <si>
    <t>Withdraw</t>
  </si>
  <si>
    <t>Starting</t>
  </si>
  <si>
    <t>Year</t>
  </si>
  <si>
    <t>Start Principle</t>
  </si>
  <si>
    <t>End Principle</t>
  </si>
  <si>
    <t>Infl Coeff</t>
  </si>
  <si>
    <t>Assumptions:</t>
  </si>
  <si>
    <t>- Social Security is insolvent, and payouts are $0 for life</t>
  </si>
  <si>
    <t>Age</t>
  </si>
  <si>
    <t>- Goal is to stop working, never again have to generate earned income</t>
  </si>
  <si>
    <t>Contributions</t>
  </si>
  <si>
    <t>4% Draw</t>
  </si>
  <si>
    <t>4% Draw/mo</t>
  </si>
  <si>
    <t>Infl adj/mo</t>
  </si>
  <si>
    <t>- Contributions = max 401(k) + max IRA amounts; these go up most years</t>
  </si>
  <si>
    <t>- Calculate your Freedom Number based on inflation-adjusted/mo</t>
  </si>
  <si>
    <t>- All investments are S&amp;P 500, which Appreciates at annualized 10% per year</t>
  </si>
  <si>
    <t>401(k) Contrib</t>
  </si>
  <si>
    <t>IRA Contrib</t>
  </si>
  <si>
    <t>Post-Tax Contrib</t>
  </si>
  <si>
    <t>- Freedom Number: 4% Draw exceeds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</si>
</sst>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%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12">
    <xf numFmtId="0" fontId="0" fillId="0" borderId="0" xfId="0"/>
    <xf numFmtId="0" fontId="2" fillId="0" borderId="0" xfId="0" applyFont="1"/>
    <xf numFmtId="44" fontId="2" fillId="0" borderId="0" xfId="1" applyFont="1"/>
    <xf numFmtId="9" fontId="2" fillId="2" borderId="0" xfId="2" applyNumberFormat="1" applyFont="1"/>
    <xf numFmtId="164" fontId="2" fillId="2" borderId="0" xfId="2" applyNumberFormat="1" applyFont="1"/>
    <xf numFmtId="44" fontId="2" fillId="2" borderId="0" xfId="2" applyNumberFormat="1" applyFont="1"/>
    <xf numFmtId="9" fontId="2" fillId="0" borderId="0" xfId="1" applyNumberFormat="1" applyFont="1"/>
    <xf numFmtId="0" fontId="3" fillId="0" borderId="0" xfId="0" applyFont="1"/>
    <xf numFmtId="0" fontId="4" fillId="3" borderId="0" xfId="0" applyFont="1" applyFill="1"/>
    <xf numFmtId="44" fontId="4" fillId="3" borderId="0" xfId="1" applyFont="1" applyFill="1"/>
    <xf numFmtId="0" fontId="2" fillId="0" borderId="0" xfId="0" quotePrefix="1" applyFont="1"/>
    <xf numFmtId="44" fontId="2" fillId="2" borderId="0" xfId="1" applyFont="1" applyFill="1"/>
  </cellXfs>
  <cellStyles count="3">
    <cellStyle name="40% - Accent1" xfId="2" builtinId="31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6E6CD-2D85-0C40-88B3-6C714443CAF4}">
  <dimension ref="A1:N44"/>
  <sheetViews>
    <sheetView tabSelected="1" workbookViewId="0">
      <selection activeCell="C5" sqref="C5"/>
    </sheetView>
  </sheetViews>
  <sheetFormatPr baseColWidth="10" defaultRowHeight="26" x14ac:dyDescent="0.3"/>
  <cols>
    <col min="1" max="1" width="7.6640625" style="1" bestFit="1" customWidth="1"/>
    <col min="2" max="2" width="7.6640625" style="1" customWidth="1"/>
    <col min="3" max="3" width="24.6640625" style="2" bestFit="1" customWidth="1"/>
    <col min="4" max="4" width="23" style="2" bestFit="1" customWidth="1"/>
    <col min="5" max="5" width="23" style="2" customWidth="1"/>
    <col min="6" max="6" width="21.83203125" style="2" bestFit="1" customWidth="1"/>
    <col min="7" max="7" width="24.6640625" style="2" bestFit="1" customWidth="1"/>
    <col min="8" max="8" width="2.83203125" style="2" customWidth="1"/>
    <col min="9" max="9" width="22.6640625" style="2" bestFit="1" customWidth="1"/>
    <col min="10" max="10" width="16.1640625" style="2" bestFit="1" customWidth="1"/>
    <col min="11" max="11" width="23" style="1" bestFit="1" customWidth="1"/>
    <col min="12" max="12" width="3" style="1" customWidth="1"/>
    <col min="13" max="13" width="3.1640625" style="1" customWidth="1"/>
    <col min="14" max="14" width="111.33203125" style="1" bestFit="1" customWidth="1"/>
    <col min="15" max="16384" width="10.83203125" style="1"/>
  </cols>
  <sheetData>
    <row r="1" spans="1:14" x14ac:dyDescent="0.3">
      <c r="C1" s="2" t="s">
        <v>0</v>
      </c>
      <c r="D1" s="3">
        <v>0.03</v>
      </c>
      <c r="E1" s="2" t="s">
        <v>1</v>
      </c>
      <c r="F1" s="3">
        <v>0.1</v>
      </c>
      <c r="G1" s="1" t="s">
        <v>2</v>
      </c>
      <c r="I1" s="4">
        <v>0.04</v>
      </c>
      <c r="J1" s="2" t="s">
        <v>3</v>
      </c>
      <c r="K1" s="5">
        <v>0</v>
      </c>
    </row>
    <row r="2" spans="1:14" x14ac:dyDescent="0.3">
      <c r="C2" s="2" t="s">
        <v>19</v>
      </c>
      <c r="D2" s="11">
        <v>24500</v>
      </c>
      <c r="E2" s="6" t="s">
        <v>20</v>
      </c>
      <c r="F2" s="11">
        <v>7500</v>
      </c>
      <c r="G2" s="2" t="s">
        <v>21</v>
      </c>
      <c r="I2" s="11">
        <v>6000</v>
      </c>
      <c r="K2" s="7"/>
    </row>
    <row r="3" spans="1:14" s="8" customFormat="1" x14ac:dyDescent="0.3">
      <c r="A3" s="8" t="s">
        <v>4</v>
      </c>
      <c r="B3" s="8" t="s">
        <v>10</v>
      </c>
      <c r="C3" s="9" t="s">
        <v>5</v>
      </c>
      <c r="D3" s="9" t="s">
        <v>1</v>
      </c>
      <c r="E3" s="9" t="s">
        <v>12</v>
      </c>
      <c r="F3" s="9" t="s">
        <v>13</v>
      </c>
      <c r="G3" s="9" t="s">
        <v>6</v>
      </c>
      <c r="I3" s="9" t="s">
        <v>14</v>
      </c>
      <c r="J3" s="9" t="s">
        <v>7</v>
      </c>
      <c r="K3" s="9" t="s">
        <v>15</v>
      </c>
    </row>
    <row r="4" spans="1:14" x14ac:dyDescent="0.3">
      <c r="A4" s="1">
        <v>1</v>
      </c>
      <c r="B4" s="1">
        <v>25</v>
      </c>
      <c r="C4" s="2">
        <f>K1</f>
        <v>0</v>
      </c>
      <c r="D4" s="2">
        <f>C4*F$1</f>
        <v>0</v>
      </c>
      <c r="E4" s="2">
        <f>$D$2+$F$2+$I$2</f>
        <v>38000</v>
      </c>
      <c r="F4" s="2">
        <f>C4*$I$1</f>
        <v>0</v>
      </c>
      <c r="G4" s="2">
        <f>C4+D4+E4-F4</f>
        <v>38000</v>
      </c>
      <c r="H4" s="1"/>
      <c r="I4" s="2">
        <f t="shared" ref="I4:I32" si="0">F4/12</f>
        <v>0</v>
      </c>
      <c r="J4" s="2">
        <v>1</v>
      </c>
      <c r="K4" s="2">
        <f t="shared" ref="K4:K32" si="1">I4/J4</f>
        <v>0</v>
      </c>
    </row>
    <row r="5" spans="1:14" x14ac:dyDescent="0.3">
      <c r="A5" s="1">
        <v>2</v>
      </c>
      <c r="B5" s="1">
        <f>B4+1</f>
        <v>26</v>
      </c>
      <c r="C5" s="2">
        <f t="shared" ref="C5:C32" si="2">G4</f>
        <v>38000</v>
      </c>
      <c r="D5" s="2">
        <f>C5*F$1</f>
        <v>3800</v>
      </c>
      <c r="E5" s="2">
        <f t="shared" ref="E5:E44" si="3">$D$2+$F$2+$I$2</f>
        <v>38000</v>
      </c>
      <c r="F5" s="2">
        <f>C5*$I$1</f>
        <v>1520</v>
      </c>
      <c r="G5" s="2">
        <f t="shared" ref="G5:G43" si="4">C5+D5+E5-F5</f>
        <v>78280</v>
      </c>
      <c r="H5" s="1"/>
      <c r="I5" s="2">
        <f t="shared" si="0"/>
        <v>126.66666666666667</v>
      </c>
      <c r="J5" s="2">
        <f t="shared" ref="J5:J32" si="5">J4*(1+D$1)</f>
        <v>1.03</v>
      </c>
      <c r="K5" s="2">
        <f t="shared" si="1"/>
        <v>122.97734627831716</v>
      </c>
      <c r="M5" s="1" t="s">
        <v>8</v>
      </c>
    </row>
    <row r="6" spans="1:14" x14ac:dyDescent="0.3">
      <c r="A6" s="1">
        <v>3</v>
      </c>
      <c r="B6" s="1">
        <f t="shared" ref="B6:B32" si="6">B5+1</f>
        <v>27</v>
      </c>
      <c r="C6" s="2">
        <f t="shared" si="2"/>
        <v>78280</v>
      </c>
      <c r="D6" s="2">
        <f>C6*F$1</f>
        <v>7828</v>
      </c>
      <c r="E6" s="2">
        <f t="shared" si="3"/>
        <v>38000</v>
      </c>
      <c r="F6" s="2">
        <f>C6*$I$1</f>
        <v>3131.2000000000003</v>
      </c>
      <c r="G6" s="2">
        <f t="shared" si="4"/>
        <v>120976.8</v>
      </c>
      <c r="H6" s="1"/>
      <c r="I6" s="2">
        <f t="shared" si="0"/>
        <v>260.93333333333334</v>
      </c>
      <c r="J6" s="2">
        <f t="shared" si="5"/>
        <v>1.0609</v>
      </c>
      <c r="K6" s="2">
        <f t="shared" si="1"/>
        <v>245.95469255663431</v>
      </c>
      <c r="N6" s="10" t="s">
        <v>11</v>
      </c>
    </row>
    <row r="7" spans="1:14" x14ac:dyDescent="0.3">
      <c r="A7" s="1">
        <v>4</v>
      </c>
      <c r="B7" s="1">
        <f t="shared" si="6"/>
        <v>28</v>
      </c>
      <c r="C7" s="2">
        <f t="shared" si="2"/>
        <v>120976.8</v>
      </c>
      <c r="D7" s="2">
        <f>C7*F$1</f>
        <v>12097.68</v>
      </c>
      <c r="E7" s="2">
        <f t="shared" si="3"/>
        <v>38000</v>
      </c>
      <c r="F7" s="2">
        <f>C7*$I$1</f>
        <v>4839.0720000000001</v>
      </c>
      <c r="G7" s="2">
        <f t="shared" si="4"/>
        <v>166235.408</v>
      </c>
      <c r="H7" s="1"/>
      <c r="I7" s="2">
        <f t="shared" si="0"/>
        <v>403.25600000000003</v>
      </c>
      <c r="J7" s="2">
        <f t="shared" si="5"/>
        <v>1.092727</v>
      </c>
      <c r="K7" s="2">
        <f t="shared" si="1"/>
        <v>369.03636498411777</v>
      </c>
      <c r="N7" s="10" t="s">
        <v>9</v>
      </c>
    </row>
    <row r="8" spans="1:14" x14ac:dyDescent="0.3">
      <c r="A8" s="1">
        <v>5</v>
      </c>
      <c r="B8" s="1">
        <f t="shared" si="6"/>
        <v>29</v>
      </c>
      <c r="C8" s="2">
        <f t="shared" si="2"/>
        <v>166235.408</v>
      </c>
      <c r="D8" s="2">
        <f>C8*F$1</f>
        <v>16623.540799999999</v>
      </c>
      <c r="E8" s="2">
        <f t="shared" si="3"/>
        <v>38000</v>
      </c>
      <c r="F8" s="2">
        <f>C8*$I$1</f>
        <v>6649.4163200000003</v>
      </c>
      <c r="G8" s="2">
        <f t="shared" si="4"/>
        <v>214209.53247999999</v>
      </c>
      <c r="H8" s="1"/>
      <c r="I8" s="2">
        <f t="shared" si="0"/>
        <v>554.11802666666665</v>
      </c>
      <c r="J8" s="2">
        <f t="shared" si="5"/>
        <v>1.1255088100000001</v>
      </c>
      <c r="K8" s="2">
        <f t="shared" si="1"/>
        <v>492.32668970993359</v>
      </c>
      <c r="N8" s="10" t="s">
        <v>18</v>
      </c>
    </row>
    <row r="9" spans="1:14" x14ac:dyDescent="0.3">
      <c r="A9" s="1">
        <v>6</v>
      </c>
      <c r="B9" s="1">
        <f t="shared" si="6"/>
        <v>30</v>
      </c>
      <c r="C9" s="2">
        <f t="shared" si="2"/>
        <v>214209.53247999999</v>
      </c>
      <c r="D9" s="2">
        <f>C9*F$1</f>
        <v>21420.953248000002</v>
      </c>
      <c r="E9" s="2">
        <f t="shared" si="3"/>
        <v>38000</v>
      </c>
      <c r="F9" s="2">
        <f>C9*$I$1</f>
        <v>8568.3812992000003</v>
      </c>
      <c r="G9" s="2">
        <f t="shared" si="4"/>
        <v>265062.1044288</v>
      </c>
      <c r="H9" s="1"/>
      <c r="I9" s="2">
        <f t="shared" si="0"/>
        <v>714.03177493333339</v>
      </c>
      <c r="J9" s="2">
        <f t="shared" si="5"/>
        <v>1.1592740743000001</v>
      </c>
      <c r="K9" s="2">
        <f t="shared" si="1"/>
        <v>615.93008138690971</v>
      </c>
      <c r="N9" s="10" t="s">
        <v>22</v>
      </c>
    </row>
    <row r="10" spans="1:14" x14ac:dyDescent="0.3">
      <c r="A10" s="1">
        <v>7</v>
      </c>
      <c r="B10" s="1">
        <f t="shared" si="6"/>
        <v>31</v>
      </c>
      <c r="C10" s="2">
        <f t="shared" si="2"/>
        <v>265062.1044288</v>
      </c>
      <c r="D10" s="2">
        <f>C10*F$1</f>
        <v>26506.210442880001</v>
      </c>
      <c r="E10" s="2">
        <f t="shared" si="3"/>
        <v>38000</v>
      </c>
      <c r="F10" s="2">
        <f>C10*$I$1</f>
        <v>10602.484177152</v>
      </c>
      <c r="G10" s="2">
        <f t="shared" si="4"/>
        <v>318965.83069452801</v>
      </c>
      <c r="H10" s="1"/>
      <c r="I10" s="2">
        <f t="shared" si="0"/>
        <v>883.540348096</v>
      </c>
      <c r="J10" s="2">
        <f t="shared" si="5"/>
        <v>1.1940522965290001</v>
      </c>
      <c r="K10" s="2">
        <f t="shared" si="1"/>
        <v>739.95113167519571</v>
      </c>
      <c r="N10" s="10" t="s">
        <v>16</v>
      </c>
    </row>
    <row r="11" spans="1:14" x14ac:dyDescent="0.3">
      <c r="A11" s="1">
        <v>8</v>
      </c>
      <c r="B11" s="1">
        <f t="shared" si="6"/>
        <v>32</v>
      </c>
      <c r="C11" s="2">
        <f t="shared" si="2"/>
        <v>318965.83069452801</v>
      </c>
      <c r="D11" s="2">
        <f>C11*F$1</f>
        <v>31896.583069452801</v>
      </c>
      <c r="E11" s="2">
        <f t="shared" si="3"/>
        <v>38000</v>
      </c>
      <c r="F11" s="2">
        <f>C11*$I$1</f>
        <v>12758.63322778112</v>
      </c>
      <c r="G11" s="2">
        <f t="shared" si="4"/>
        <v>376103.78053619969</v>
      </c>
      <c r="H11" s="1"/>
      <c r="I11" s="2">
        <f t="shared" si="0"/>
        <v>1063.2194356484267</v>
      </c>
      <c r="J11" s="2">
        <f t="shared" si="5"/>
        <v>1.2298738654248702</v>
      </c>
      <c r="K11" s="2">
        <f t="shared" si="1"/>
        <v>864.49469782100675</v>
      </c>
      <c r="N11" s="10" t="s">
        <v>17</v>
      </c>
    </row>
    <row r="12" spans="1:14" x14ac:dyDescent="0.3">
      <c r="A12" s="1">
        <v>9</v>
      </c>
      <c r="B12" s="1">
        <f t="shared" si="6"/>
        <v>33</v>
      </c>
      <c r="C12" s="2">
        <f t="shared" si="2"/>
        <v>376103.78053619969</v>
      </c>
      <c r="D12" s="2">
        <f>C12*F$1</f>
        <v>37610.37805361997</v>
      </c>
      <c r="E12" s="2">
        <f t="shared" si="3"/>
        <v>38000</v>
      </c>
      <c r="F12" s="2">
        <f>C12*$I$1</f>
        <v>15044.151221447988</v>
      </c>
      <c r="G12" s="2">
        <f t="shared" si="4"/>
        <v>436670.00736837171</v>
      </c>
      <c r="H12" s="1"/>
      <c r="I12" s="2">
        <f t="shared" si="0"/>
        <v>1253.6792684539989</v>
      </c>
      <c r="J12" s="2">
        <f t="shared" si="5"/>
        <v>1.2667700813876164</v>
      </c>
      <c r="K12" s="2">
        <f t="shared" si="1"/>
        <v>989.66599138552613</v>
      </c>
    </row>
    <row r="13" spans="1:14" x14ac:dyDescent="0.3">
      <c r="A13" s="1">
        <v>10</v>
      </c>
      <c r="B13" s="1">
        <f t="shared" si="6"/>
        <v>34</v>
      </c>
      <c r="C13" s="2">
        <f t="shared" si="2"/>
        <v>436670.00736837171</v>
      </c>
      <c r="D13" s="2">
        <f>C13*F$1</f>
        <v>43667.000736837173</v>
      </c>
      <c r="E13" s="2">
        <f t="shared" si="3"/>
        <v>38000</v>
      </c>
      <c r="F13" s="2">
        <f>C13*$I$1</f>
        <v>17466.800294734869</v>
      </c>
      <c r="G13" s="2">
        <f t="shared" si="4"/>
        <v>500870.20781047398</v>
      </c>
      <c r="H13" s="1"/>
      <c r="I13" s="2">
        <f t="shared" si="0"/>
        <v>1455.5666912279057</v>
      </c>
      <c r="J13" s="2">
        <f t="shared" si="5"/>
        <v>1.3047731838292449</v>
      </c>
      <c r="K13" s="2">
        <f t="shared" si="1"/>
        <v>1115.5706671991161</v>
      </c>
    </row>
    <row r="14" spans="1:14" x14ac:dyDescent="0.3">
      <c r="A14" s="1">
        <v>11</v>
      </c>
      <c r="B14" s="1">
        <f t="shared" si="6"/>
        <v>35</v>
      </c>
      <c r="C14" s="2">
        <f t="shared" si="2"/>
        <v>500870.20781047398</v>
      </c>
      <c r="D14" s="2">
        <f>C14*F$1</f>
        <v>50087.020781047402</v>
      </c>
      <c r="E14" s="2">
        <f t="shared" si="3"/>
        <v>38000</v>
      </c>
      <c r="F14" s="2">
        <f>C14*$I$1</f>
        <v>20034.808312418958</v>
      </c>
      <c r="G14" s="2">
        <f t="shared" si="4"/>
        <v>568922.4202791024</v>
      </c>
      <c r="H14" s="1"/>
      <c r="I14" s="2">
        <f t="shared" si="0"/>
        <v>1669.5673593682466</v>
      </c>
      <c r="J14" s="2">
        <f t="shared" si="5"/>
        <v>1.3439163793441222</v>
      </c>
      <c r="K14" s="2">
        <f t="shared" si="1"/>
        <v>1242.3149126161059</v>
      </c>
    </row>
    <row r="15" spans="1:14" x14ac:dyDescent="0.3">
      <c r="A15" s="1">
        <v>12</v>
      </c>
      <c r="B15" s="1">
        <f t="shared" si="6"/>
        <v>36</v>
      </c>
      <c r="C15" s="2">
        <f t="shared" si="2"/>
        <v>568922.4202791024</v>
      </c>
      <c r="D15" s="2">
        <f>C15*F$1</f>
        <v>56892.242027910244</v>
      </c>
      <c r="E15" s="2">
        <f t="shared" si="3"/>
        <v>38000</v>
      </c>
      <c r="F15" s="2">
        <f>C15*$I$1</f>
        <v>22756.896811164097</v>
      </c>
      <c r="G15" s="2">
        <f t="shared" si="4"/>
        <v>641057.76549584849</v>
      </c>
      <c r="H15" s="1"/>
      <c r="I15" s="2">
        <f t="shared" si="0"/>
        <v>1896.4080675970081</v>
      </c>
      <c r="J15" s="2">
        <f t="shared" si="5"/>
        <v>1.3842338707244459</v>
      </c>
      <c r="K15" s="2">
        <f t="shared" si="1"/>
        <v>1370.0055371456222</v>
      </c>
    </row>
    <row r="16" spans="1:14" x14ac:dyDescent="0.3">
      <c r="A16" s="1">
        <v>13</v>
      </c>
      <c r="B16" s="1">
        <f t="shared" si="6"/>
        <v>37</v>
      </c>
      <c r="C16" s="2">
        <f t="shared" si="2"/>
        <v>641057.76549584849</v>
      </c>
      <c r="D16" s="2">
        <f>C16*F$1</f>
        <v>64105.776549584851</v>
      </c>
      <c r="E16" s="2">
        <f t="shared" si="3"/>
        <v>38000</v>
      </c>
      <c r="F16" s="2">
        <f>C16*$I$1</f>
        <v>25642.310619833941</v>
      </c>
      <c r="G16" s="2">
        <f t="shared" si="4"/>
        <v>717521.23142559931</v>
      </c>
      <c r="H16" s="1"/>
      <c r="I16" s="2">
        <f t="shared" si="0"/>
        <v>2136.8592183194951</v>
      </c>
      <c r="J16" s="2">
        <f t="shared" si="5"/>
        <v>1.4257608868461793</v>
      </c>
      <c r="K16" s="2">
        <f t="shared" si="1"/>
        <v>1498.7500625341772</v>
      </c>
    </row>
    <row r="17" spans="1:11" x14ac:dyDescent="0.3">
      <c r="A17" s="1">
        <v>14</v>
      </c>
      <c r="B17" s="1">
        <f t="shared" si="6"/>
        <v>38</v>
      </c>
      <c r="C17" s="2">
        <f t="shared" si="2"/>
        <v>717521.23142559931</v>
      </c>
      <c r="D17" s="2">
        <f>C17*F$1</f>
        <v>71752.12314255994</v>
      </c>
      <c r="E17" s="2">
        <f t="shared" si="3"/>
        <v>38000</v>
      </c>
      <c r="F17" s="2">
        <f>C17*$I$1</f>
        <v>28700.849257023972</v>
      </c>
      <c r="G17" s="2">
        <f t="shared" si="4"/>
        <v>798572.5053111352</v>
      </c>
      <c r="H17" s="1"/>
      <c r="I17" s="2">
        <f t="shared" si="0"/>
        <v>2391.7374380853312</v>
      </c>
      <c r="J17" s="2">
        <f t="shared" si="5"/>
        <v>1.4685337134515648</v>
      </c>
      <c r="K17" s="2">
        <f t="shared" si="1"/>
        <v>1628.6568133760557</v>
      </c>
    </row>
    <row r="18" spans="1:11" x14ac:dyDescent="0.3">
      <c r="A18" s="1">
        <v>15</v>
      </c>
      <c r="B18" s="1">
        <f t="shared" si="6"/>
        <v>39</v>
      </c>
      <c r="C18" s="2">
        <f t="shared" si="2"/>
        <v>798572.5053111352</v>
      </c>
      <c r="D18" s="2">
        <f>C18*F$1</f>
        <v>79857.250531113532</v>
      </c>
      <c r="E18" s="2">
        <f t="shared" si="3"/>
        <v>38000</v>
      </c>
      <c r="F18" s="2">
        <f>C18*$I$1</f>
        <v>31942.900212445409</v>
      </c>
      <c r="G18" s="2">
        <f t="shared" si="4"/>
        <v>884486.85562980326</v>
      </c>
      <c r="H18" s="1"/>
      <c r="I18" s="2">
        <f t="shared" si="0"/>
        <v>2661.9083510371174</v>
      </c>
      <c r="J18" s="2">
        <f t="shared" si="5"/>
        <v>1.5125897248551119</v>
      </c>
      <c r="K18" s="2">
        <f t="shared" si="1"/>
        <v>1759.835008327917</v>
      </c>
    </row>
    <row r="19" spans="1:11" x14ac:dyDescent="0.3">
      <c r="A19" s="1">
        <v>16</v>
      </c>
      <c r="B19" s="1">
        <f t="shared" si="6"/>
        <v>40</v>
      </c>
      <c r="C19" s="2">
        <f t="shared" si="2"/>
        <v>884486.85562980326</v>
      </c>
      <c r="D19" s="2">
        <f>C19*F$1</f>
        <v>88448.685562980332</v>
      </c>
      <c r="E19" s="2">
        <f t="shared" si="3"/>
        <v>38000</v>
      </c>
      <c r="F19" s="2">
        <f>C19*$I$1</f>
        <v>35379.474225192134</v>
      </c>
      <c r="G19" s="2">
        <f t="shared" si="4"/>
        <v>975556.06696759153</v>
      </c>
      <c r="H19" s="1"/>
      <c r="I19" s="2">
        <f t="shared" si="0"/>
        <v>2948.289518766011</v>
      </c>
      <c r="J19" s="2">
        <f t="shared" si="5"/>
        <v>1.5579674166007653</v>
      </c>
      <c r="K19" s="2">
        <f t="shared" si="1"/>
        <v>1892.3948520044823</v>
      </c>
    </row>
    <row r="20" spans="1:11" x14ac:dyDescent="0.3">
      <c r="A20" s="1">
        <v>17</v>
      </c>
      <c r="B20" s="1">
        <f t="shared" si="6"/>
        <v>41</v>
      </c>
      <c r="C20" s="2">
        <f t="shared" si="2"/>
        <v>975556.06696759153</v>
      </c>
      <c r="D20" s="2">
        <f>C20*F$1</f>
        <v>97555.606696759161</v>
      </c>
      <c r="E20" s="2">
        <f t="shared" si="3"/>
        <v>38000</v>
      </c>
      <c r="F20" s="2">
        <f>C20*$I$1</f>
        <v>39022.24267870366</v>
      </c>
      <c r="G20" s="2">
        <f t="shared" si="4"/>
        <v>1072089.430985647</v>
      </c>
      <c r="H20" s="1"/>
      <c r="I20" s="2">
        <f t="shared" si="0"/>
        <v>3251.8535565586385</v>
      </c>
      <c r="J20" s="2">
        <f t="shared" si="5"/>
        <v>1.6047064390987884</v>
      </c>
      <c r="K20" s="2">
        <f t="shared" si="1"/>
        <v>2026.4476276326882</v>
      </c>
    </row>
    <row r="21" spans="1:11" x14ac:dyDescent="0.3">
      <c r="A21" s="1">
        <v>18</v>
      </c>
      <c r="B21" s="1">
        <f t="shared" si="6"/>
        <v>42</v>
      </c>
      <c r="C21" s="2">
        <f t="shared" si="2"/>
        <v>1072089.430985647</v>
      </c>
      <c r="D21" s="2">
        <f>C21*F$1</f>
        <v>107208.9430985647</v>
      </c>
      <c r="E21" s="2">
        <f t="shared" si="3"/>
        <v>38000</v>
      </c>
      <c r="F21" s="2">
        <f>C21*$I$1</f>
        <v>42883.577239425882</v>
      </c>
      <c r="G21" s="2">
        <f t="shared" si="4"/>
        <v>1174414.7968447858</v>
      </c>
      <c r="H21" s="1"/>
      <c r="I21" s="2">
        <f t="shared" si="0"/>
        <v>3573.6314366188235</v>
      </c>
      <c r="J21" s="2">
        <f t="shared" si="5"/>
        <v>1.652847632271752</v>
      </c>
      <c r="K21" s="2">
        <f t="shared" si="1"/>
        <v>2162.1057905422626</v>
      </c>
    </row>
    <row r="22" spans="1:11" x14ac:dyDescent="0.3">
      <c r="A22" s="1">
        <v>19</v>
      </c>
      <c r="B22" s="1">
        <f t="shared" si="6"/>
        <v>43</v>
      </c>
      <c r="C22" s="2">
        <f t="shared" si="2"/>
        <v>1174414.7968447858</v>
      </c>
      <c r="D22" s="2">
        <f>C22*F$1</f>
        <v>117441.47968447859</v>
      </c>
      <c r="E22" s="2">
        <f t="shared" si="3"/>
        <v>38000</v>
      </c>
      <c r="F22" s="2">
        <f>C22*$I$1</f>
        <v>46976.591873791433</v>
      </c>
      <c r="G22" s="2">
        <f t="shared" si="4"/>
        <v>1282879.6846554729</v>
      </c>
      <c r="H22" s="1"/>
      <c r="I22" s="2">
        <f t="shared" si="0"/>
        <v>3914.7159894826195</v>
      </c>
      <c r="J22" s="2">
        <f t="shared" si="5"/>
        <v>1.7024330612399046</v>
      </c>
      <c r="K22" s="2">
        <f t="shared" si="1"/>
        <v>2299.4830625713294</v>
      </c>
    </row>
    <row r="23" spans="1:11" x14ac:dyDescent="0.3">
      <c r="A23" s="1">
        <v>20</v>
      </c>
      <c r="B23" s="1">
        <f t="shared" si="6"/>
        <v>44</v>
      </c>
      <c r="C23" s="2">
        <f t="shared" si="2"/>
        <v>1282879.6846554729</v>
      </c>
      <c r="D23" s="2">
        <f>C23*F$1</f>
        <v>128287.9684655473</v>
      </c>
      <c r="E23" s="2">
        <f t="shared" si="3"/>
        <v>38000</v>
      </c>
      <c r="F23" s="2">
        <f>C23*$I$1</f>
        <v>51315.187386218917</v>
      </c>
      <c r="G23" s="2">
        <f t="shared" si="4"/>
        <v>1397852.4657348013</v>
      </c>
      <c r="H23" s="1"/>
      <c r="I23" s="2">
        <f t="shared" si="0"/>
        <v>4276.2656155182431</v>
      </c>
      <c r="J23" s="2">
        <f t="shared" si="5"/>
        <v>1.7535060530771018</v>
      </c>
      <c r="K23" s="2">
        <f t="shared" si="1"/>
        <v>2438.6945274663476</v>
      </c>
    </row>
    <row r="24" spans="1:11" x14ac:dyDescent="0.3">
      <c r="A24" s="1">
        <v>21</v>
      </c>
      <c r="B24" s="1">
        <f t="shared" si="6"/>
        <v>45</v>
      </c>
      <c r="C24" s="2">
        <f t="shared" si="2"/>
        <v>1397852.4657348013</v>
      </c>
      <c r="D24" s="2">
        <f>C24*F$1</f>
        <v>139785.24657348014</v>
      </c>
      <c r="E24" s="2">
        <f t="shared" si="3"/>
        <v>38000</v>
      </c>
      <c r="F24" s="2">
        <f>C24*$I$1</f>
        <v>55914.09862939205</v>
      </c>
      <c r="G24" s="2">
        <f t="shared" si="4"/>
        <v>1519723.6136788893</v>
      </c>
      <c r="H24" s="1"/>
      <c r="I24" s="2">
        <f t="shared" si="0"/>
        <v>4659.5082191160045</v>
      </c>
      <c r="J24" s="2">
        <f t="shared" si="5"/>
        <v>1.806111234669415</v>
      </c>
      <c r="K24" s="2">
        <f t="shared" si="1"/>
        <v>2579.8567273564777</v>
      </c>
    </row>
    <row r="25" spans="1:11" x14ac:dyDescent="0.3">
      <c r="A25" s="1">
        <v>22</v>
      </c>
      <c r="B25" s="1">
        <f t="shared" si="6"/>
        <v>46</v>
      </c>
      <c r="C25" s="2">
        <f t="shared" si="2"/>
        <v>1519723.6136788893</v>
      </c>
      <c r="D25" s="2">
        <f>C25*F$1</f>
        <v>151972.36136788895</v>
      </c>
      <c r="E25" s="2">
        <f t="shared" si="3"/>
        <v>38000</v>
      </c>
      <c r="F25" s="2">
        <f>C25*$I$1</f>
        <v>60788.944547155574</v>
      </c>
      <c r="G25" s="2">
        <f t="shared" si="4"/>
        <v>1648907.0304996227</v>
      </c>
      <c r="H25" s="1"/>
      <c r="I25" s="2">
        <f t="shared" si="0"/>
        <v>5065.7453789296314</v>
      </c>
      <c r="J25" s="2">
        <f t="shared" si="5"/>
        <v>1.8602945717094976</v>
      </c>
      <c r="K25" s="2">
        <f t="shared" si="1"/>
        <v>2723.0877603833028</v>
      </c>
    </row>
    <row r="26" spans="1:11" x14ac:dyDescent="0.3">
      <c r="A26" s="1">
        <v>23</v>
      </c>
      <c r="B26" s="1">
        <f t="shared" si="6"/>
        <v>47</v>
      </c>
      <c r="C26" s="2">
        <f t="shared" si="2"/>
        <v>1648907.0304996227</v>
      </c>
      <c r="D26" s="2">
        <f>C26*F$1</f>
        <v>164890.70304996229</v>
      </c>
      <c r="E26" s="2">
        <f t="shared" si="3"/>
        <v>38000</v>
      </c>
      <c r="F26" s="2">
        <f>C26*$I$1</f>
        <v>65956.281219984914</v>
      </c>
      <c r="G26" s="2">
        <f t="shared" si="4"/>
        <v>1785841.4523296002</v>
      </c>
      <c r="H26" s="1"/>
      <c r="I26" s="2">
        <f t="shared" si="0"/>
        <v>5496.3567683320762</v>
      </c>
      <c r="J26" s="2">
        <f t="shared" si="5"/>
        <v>1.9161034088607827</v>
      </c>
      <c r="K26" s="2">
        <f t="shared" si="1"/>
        <v>2868.5073795677495</v>
      </c>
    </row>
    <row r="27" spans="1:11" x14ac:dyDescent="0.3">
      <c r="A27" s="1">
        <v>24</v>
      </c>
      <c r="B27" s="1">
        <f t="shared" si="6"/>
        <v>48</v>
      </c>
      <c r="C27" s="2">
        <f t="shared" si="2"/>
        <v>1785841.4523296002</v>
      </c>
      <c r="D27" s="2">
        <f>C27*F$1</f>
        <v>178584.14523296003</v>
      </c>
      <c r="E27" s="2">
        <f t="shared" si="3"/>
        <v>38000</v>
      </c>
      <c r="F27" s="2">
        <f>C27*$I$1</f>
        <v>71433.658093184014</v>
      </c>
      <c r="G27" s="2">
        <f t="shared" si="4"/>
        <v>1930991.9394693763</v>
      </c>
      <c r="H27" s="1"/>
      <c r="I27" s="2">
        <f t="shared" si="0"/>
        <v>5952.8048410986676</v>
      </c>
      <c r="J27" s="2">
        <f t="shared" si="5"/>
        <v>1.9735865111266062</v>
      </c>
      <c r="K27" s="2">
        <f t="shared" si="1"/>
        <v>3016.2370929970311</v>
      </c>
    </row>
    <row r="28" spans="1:11" x14ac:dyDescent="0.3">
      <c r="A28" s="1">
        <v>25</v>
      </c>
      <c r="B28" s="1">
        <f t="shared" si="6"/>
        <v>49</v>
      </c>
      <c r="C28" s="2">
        <f t="shared" si="2"/>
        <v>1930991.9394693763</v>
      </c>
      <c r="D28" s="2">
        <f>C28*F$1</f>
        <v>193099.19394693765</v>
      </c>
      <c r="E28" s="2">
        <f t="shared" si="3"/>
        <v>38000</v>
      </c>
      <c r="F28" s="2">
        <f>C28*$I$1</f>
        <v>77239.677578775052</v>
      </c>
      <c r="G28" s="2">
        <f t="shared" si="4"/>
        <v>2084851.4558375392</v>
      </c>
      <c r="H28" s="1"/>
      <c r="I28" s="2">
        <f t="shared" si="0"/>
        <v>6436.6397982312546</v>
      </c>
      <c r="J28" s="2">
        <f t="shared" si="5"/>
        <v>2.0327941064604045</v>
      </c>
      <c r="K28" s="2">
        <f t="shared" si="1"/>
        <v>3166.4002654154833</v>
      </c>
    </row>
    <row r="29" spans="1:11" x14ac:dyDescent="0.3">
      <c r="A29" s="1">
        <v>26</v>
      </c>
      <c r="B29" s="1">
        <f t="shared" si="6"/>
        <v>50</v>
      </c>
      <c r="C29" s="2">
        <f t="shared" si="2"/>
        <v>2084851.4558375392</v>
      </c>
      <c r="D29" s="2">
        <f>C29*F$1</f>
        <v>208485.14558375394</v>
      </c>
      <c r="E29" s="2">
        <f t="shared" si="3"/>
        <v>38000</v>
      </c>
      <c r="F29" s="2">
        <f>C29*$I$1</f>
        <v>83394.058233501564</v>
      </c>
      <c r="G29" s="2">
        <f t="shared" si="4"/>
        <v>2247942.5431877915</v>
      </c>
      <c r="H29" s="1"/>
      <c r="I29" s="2">
        <f t="shared" si="0"/>
        <v>6949.504852791797</v>
      </c>
      <c r="J29" s="2">
        <f t="shared" si="5"/>
        <v>2.0937779296542165</v>
      </c>
      <c r="K29" s="2">
        <f t="shared" si="1"/>
        <v>3319.1222213042884</v>
      </c>
    </row>
    <row r="30" spans="1:11" x14ac:dyDescent="0.3">
      <c r="A30" s="1">
        <v>27</v>
      </c>
      <c r="B30" s="1">
        <f t="shared" si="6"/>
        <v>51</v>
      </c>
      <c r="C30" s="2">
        <f t="shared" si="2"/>
        <v>2247942.5431877915</v>
      </c>
      <c r="D30" s="2">
        <f>C30*F$1</f>
        <v>224794.25431877916</v>
      </c>
      <c r="E30" s="2">
        <f t="shared" si="3"/>
        <v>38000</v>
      </c>
      <c r="F30" s="2">
        <f>C30*$I$1</f>
        <v>89917.701727511667</v>
      </c>
      <c r="G30" s="2">
        <f t="shared" si="4"/>
        <v>2420819.095779059</v>
      </c>
      <c r="H30" s="1"/>
      <c r="I30" s="2">
        <f t="shared" si="0"/>
        <v>7493.1418106259725</v>
      </c>
      <c r="J30" s="2">
        <f t="shared" si="5"/>
        <v>2.1565912675438432</v>
      </c>
      <c r="K30" s="2">
        <f t="shared" si="1"/>
        <v>3474.5303495362677</v>
      </c>
    </row>
    <row r="31" spans="1:11" x14ac:dyDescent="0.3">
      <c r="A31" s="1">
        <v>28</v>
      </c>
      <c r="B31" s="1">
        <f t="shared" si="6"/>
        <v>52</v>
      </c>
      <c r="C31" s="2">
        <f t="shared" si="2"/>
        <v>2420819.095779059</v>
      </c>
      <c r="D31" s="2">
        <f>C31*F$1</f>
        <v>242081.9095779059</v>
      </c>
      <c r="E31" s="2">
        <f t="shared" si="3"/>
        <v>38000</v>
      </c>
      <c r="F31" s="2">
        <f>C31*$I$1</f>
        <v>96832.76383116236</v>
      </c>
      <c r="G31" s="2">
        <f t="shared" si="4"/>
        <v>2604068.2415258023</v>
      </c>
      <c r="H31" s="1"/>
      <c r="I31" s="2">
        <f t="shared" si="0"/>
        <v>8069.3969859301969</v>
      </c>
      <c r="J31" s="2">
        <f t="shared" si="5"/>
        <v>2.2212890055701586</v>
      </c>
      <c r="K31" s="2">
        <f t="shared" si="1"/>
        <v>3632.7542096931916</v>
      </c>
    </row>
    <row r="32" spans="1:11" x14ac:dyDescent="0.3">
      <c r="A32" s="1">
        <v>29</v>
      </c>
      <c r="B32" s="1">
        <f t="shared" si="6"/>
        <v>53</v>
      </c>
      <c r="C32" s="2">
        <f t="shared" si="2"/>
        <v>2604068.2415258023</v>
      </c>
      <c r="D32" s="2">
        <f>C32*F$1</f>
        <v>260406.82415258023</v>
      </c>
      <c r="E32" s="2">
        <f t="shared" si="3"/>
        <v>38000</v>
      </c>
      <c r="F32" s="2">
        <f>C32*$I$1</f>
        <v>104162.72966103209</v>
      </c>
      <c r="G32" s="2">
        <f t="shared" si="4"/>
        <v>2798312.3360173502</v>
      </c>
      <c r="H32" s="1"/>
      <c r="I32" s="2">
        <f t="shared" si="0"/>
        <v>8680.2274717526743</v>
      </c>
      <c r="J32" s="2">
        <f t="shared" si="5"/>
        <v>2.2879276757372633</v>
      </c>
      <c r="K32" s="2">
        <f t="shared" si="1"/>
        <v>3793.925640134386</v>
      </c>
    </row>
    <row r="33" spans="1:11" x14ac:dyDescent="0.3">
      <c r="A33" s="1">
        <v>30</v>
      </c>
      <c r="B33" s="1">
        <f>B32+1</f>
        <v>54</v>
      </c>
      <c r="C33" s="2">
        <f>G32</f>
        <v>2798312.3360173502</v>
      </c>
      <c r="D33" s="2">
        <f>C33*F$1</f>
        <v>279831.23360173503</v>
      </c>
      <c r="E33" s="2">
        <f t="shared" si="3"/>
        <v>38000</v>
      </c>
      <c r="F33" s="2">
        <f>C33*$I$1</f>
        <v>111932.49344069402</v>
      </c>
      <c r="G33" s="2">
        <f t="shared" si="4"/>
        <v>3004211.076178391</v>
      </c>
      <c r="H33" s="1"/>
      <c r="I33" s="2">
        <f>F33/12</f>
        <v>9327.7077867245007</v>
      </c>
      <c r="J33" s="2">
        <f>J32*(1+D$1)</f>
        <v>2.3565655060093813</v>
      </c>
      <c r="K33" s="2">
        <f>I33/J33</f>
        <v>3958.1788679068309</v>
      </c>
    </row>
    <row r="34" spans="1:11" x14ac:dyDescent="0.3">
      <c r="A34" s="1">
        <v>31</v>
      </c>
      <c r="B34" s="1">
        <f t="shared" ref="B34:B42" si="7">B33+1</f>
        <v>55</v>
      </c>
      <c r="C34" s="2">
        <f t="shared" ref="C34:C42" si="8">G33</f>
        <v>3004211.076178391</v>
      </c>
      <c r="D34" s="2">
        <f>C34*F$1</f>
        <v>300421.10761783912</v>
      </c>
      <c r="E34" s="2">
        <f t="shared" si="3"/>
        <v>38000</v>
      </c>
      <c r="F34" s="2">
        <f>C34*$I$1</f>
        <v>120168.44304713565</v>
      </c>
      <c r="G34" s="2">
        <f t="shared" si="4"/>
        <v>3222463.7407490946</v>
      </c>
      <c r="H34" s="1"/>
      <c r="I34" s="2">
        <f t="shared" ref="I34:I42" si="9">F34/12</f>
        <v>10014.036920594637</v>
      </c>
      <c r="J34" s="2">
        <f t="shared" ref="J34:J42" si="10">J33*(1+D$1)</f>
        <v>2.4272624711896627</v>
      </c>
      <c r="K34" s="2">
        <f t="shared" ref="K34:K42" si="11">I34/J34</f>
        <v>4125.6506205884298</v>
      </c>
    </row>
    <row r="35" spans="1:11" x14ac:dyDescent="0.3">
      <c r="A35" s="1">
        <v>32</v>
      </c>
      <c r="B35" s="1">
        <f t="shared" si="7"/>
        <v>56</v>
      </c>
      <c r="C35" s="2">
        <f t="shared" si="8"/>
        <v>3222463.7407490946</v>
      </c>
      <c r="D35" s="2">
        <f>C35*F$1</f>
        <v>322246.37407490949</v>
      </c>
      <c r="E35" s="2">
        <f t="shared" si="3"/>
        <v>38000</v>
      </c>
      <c r="F35" s="2">
        <f>C35*$I$1</f>
        <v>128898.54962996379</v>
      </c>
      <c r="G35" s="2">
        <f t="shared" si="4"/>
        <v>3453811.5651940401</v>
      </c>
      <c r="H35" s="1"/>
      <c r="I35" s="2">
        <f t="shared" si="9"/>
        <v>10741.545802496983</v>
      </c>
      <c r="J35" s="2">
        <f t="shared" si="10"/>
        <v>2.5000803453253524</v>
      </c>
      <c r="K35" s="2">
        <f t="shared" si="11"/>
        <v>4296.4802401576871</v>
      </c>
    </row>
    <row r="36" spans="1:11" x14ac:dyDescent="0.3">
      <c r="A36" s="1">
        <v>33</v>
      </c>
      <c r="B36" s="1">
        <f t="shared" si="7"/>
        <v>57</v>
      </c>
      <c r="C36" s="2">
        <f t="shared" si="8"/>
        <v>3453811.5651940401</v>
      </c>
      <c r="D36" s="2">
        <f>C36*F$1</f>
        <v>345381.15651940403</v>
      </c>
      <c r="E36" s="2">
        <f t="shared" si="3"/>
        <v>38000</v>
      </c>
      <c r="F36" s="2">
        <f>C36*$I$1</f>
        <v>138152.46260776161</v>
      </c>
      <c r="G36" s="2">
        <f t="shared" si="4"/>
        <v>3699040.2591056824</v>
      </c>
      <c r="H36" s="1"/>
      <c r="I36" s="2">
        <f t="shared" si="9"/>
        <v>11512.705217313467</v>
      </c>
      <c r="J36" s="2">
        <f t="shared" si="10"/>
        <v>2.5750827556851132</v>
      </c>
      <c r="K36" s="2">
        <f t="shared" si="11"/>
        <v>4470.8097989846765</v>
      </c>
    </row>
    <row r="37" spans="1:11" x14ac:dyDescent="0.3">
      <c r="A37" s="1">
        <v>34</v>
      </c>
      <c r="B37" s="1">
        <f t="shared" si="7"/>
        <v>58</v>
      </c>
      <c r="C37" s="2">
        <f t="shared" si="8"/>
        <v>3699040.2591056824</v>
      </c>
      <c r="D37" s="2">
        <f>C37*F$1</f>
        <v>369904.02591056825</v>
      </c>
      <c r="E37" s="2">
        <f t="shared" si="3"/>
        <v>38000</v>
      </c>
      <c r="F37" s="2">
        <f>C37*$I$1</f>
        <v>147961.61036422729</v>
      </c>
      <c r="G37" s="2">
        <f t="shared" si="4"/>
        <v>3958982.6746520237</v>
      </c>
      <c r="H37" s="1"/>
      <c r="I37" s="2">
        <f t="shared" si="9"/>
        <v>12330.134197018941</v>
      </c>
      <c r="J37" s="2">
        <f t="shared" si="10"/>
        <v>2.6523352383556666</v>
      </c>
      <c r="K37" s="2">
        <f t="shared" si="11"/>
        <v>4648.7842180399075</v>
      </c>
    </row>
    <row r="38" spans="1:11" x14ac:dyDescent="0.3">
      <c r="A38" s="1">
        <v>35</v>
      </c>
      <c r="B38" s="1">
        <f t="shared" si="7"/>
        <v>59</v>
      </c>
      <c r="C38" s="2">
        <f t="shared" si="8"/>
        <v>3958982.6746520237</v>
      </c>
      <c r="D38" s="2">
        <f>C38*F$1</f>
        <v>395898.26746520237</v>
      </c>
      <c r="E38" s="2">
        <f t="shared" si="3"/>
        <v>38000</v>
      </c>
      <c r="F38" s="2">
        <f>C38*$I$1</f>
        <v>158359.30698608095</v>
      </c>
      <c r="G38" s="2">
        <f t="shared" si="4"/>
        <v>4234521.6351311449</v>
      </c>
      <c r="H38" s="1"/>
      <c r="I38" s="2">
        <f t="shared" si="9"/>
        <v>13196.608915506746</v>
      </c>
      <c r="J38" s="2">
        <f t="shared" si="10"/>
        <v>2.7319052955063365</v>
      </c>
      <c r="K38" s="2">
        <f t="shared" si="11"/>
        <v>4830.5513874194758</v>
      </c>
    </row>
    <row r="39" spans="1:11" x14ac:dyDescent="0.3">
      <c r="A39" s="1">
        <v>36</v>
      </c>
      <c r="B39" s="1">
        <f t="shared" si="7"/>
        <v>60</v>
      </c>
      <c r="C39" s="2">
        <f t="shared" si="8"/>
        <v>4234521.6351311449</v>
      </c>
      <c r="D39" s="2">
        <f>C39*F$1</f>
        <v>423452.1635131145</v>
      </c>
      <c r="E39" s="2">
        <f t="shared" si="3"/>
        <v>38000</v>
      </c>
      <c r="F39" s="2">
        <f>C39*$I$1</f>
        <v>169380.8654052458</v>
      </c>
      <c r="G39" s="2">
        <f t="shared" si="4"/>
        <v>4526592.9332390139</v>
      </c>
      <c r="H39" s="1"/>
      <c r="I39" s="2">
        <f t="shared" si="9"/>
        <v>14115.072117103817</v>
      </c>
      <c r="J39" s="2">
        <f t="shared" si="10"/>
        <v>2.8138624543715265</v>
      </c>
      <c r="K39" s="2">
        <f t="shared" si="11"/>
        <v>5016.2622892867748</v>
      </c>
    </row>
    <row r="40" spans="1:11" x14ac:dyDescent="0.3">
      <c r="A40" s="1">
        <v>37</v>
      </c>
      <c r="B40" s="1">
        <f t="shared" si="7"/>
        <v>61</v>
      </c>
      <c r="C40" s="2">
        <f t="shared" si="8"/>
        <v>4526592.9332390139</v>
      </c>
      <c r="D40" s="2">
        <f>C40*F$1</f>
        <v>452659.29332390142</v>
      </c>
      <c r="E40" s="2">
        <f t="shared" si="3"/>
        <v>38000</v>
      </c>
      <c r="F40" s="2">
        <f>C40*$I$1</f>
        <v>181063.71732956055</v>
      </c>
      <c r="G40" s="2">
        <f t="shared" si="4"/>
        <v>4836188.5092333546</v>
      </c>
      <c r="H40" s="1"/>
      <c r="I40" s="2">
        <f t="shared" si="9"/>
        <v>15088.643110796713</v>
      </c>
      <c r="J40" s="2">
        <f t="shared" si="10"/>
        <v>2.8982783280026725</v>
      </c>
      <c r="K40" s="2">
        <f t="shared" si="11"/>
        <v>5206.0711233330521</v>
      </c>
    </row>
    <row r="41" spans="1:11" x14ac:dyDescent="0.3">
      <c r="A41" s="1">
        <v>38</v>
      </c>
      <c r="B41" s="1">
        <f t="shared" si="7"/>
        <v>62</v>
      </c>
      <c r="C41" s="2">
        <f t="shared" si="8"/>
        <v>4836188.5092333546</v>
      </c>
      <c r="D41" s="2">
        <f>C41*F$1</f>
        <v>483618.85092333547</v>
      </c>
      <c r="E41" s="2">
        <f t="shared" si="3"/>
        <v>38000</v>
      </c>
      <c r="F41" s="2">
        <f>C41*$I$1</f>
        <v>193447.54036933419</v>
      </c>
      <c r="G41" s="2">
        <f t="shared" si="4"/>
        <v>5164359.8197873551</v>
      </c>
      <c r="H41" s="1"/>
      <c r="I41" s="2">
        <f t="shared" si="9"/>
        <v>16120.628364111182</v>
      </c>
      <c r="J41" s="2">
        <f t="shared" si="10"/>
        <v>2.9852266778427525</v>
      </c>
      <c r="K41" s="2">
        <f t="shared" si="11"/>
        <v>5400.1354348610512</v>
      </c>
    </row>
    <row r="42" spans="1:11" x14ac:dyDescent="0.3">
      <c r="A42" s="1">
        <v>39</v>
      </c>
      <c r="B42" s="1">
        <f t="shared" si="7"/>
        <v>63</v>
      </c>
      <c r="C42" s="2">
        <f t="shared" si="8"/>
        <v>5164359.8197873551</v>
      </c>
      <c r="D42" s="2">
        <f>C42*F$1</f>
        <v>516435.98197873554</v>
      </c>
      <c r="E42" s="2">
        <f t="shared" si="3"/>
        <v>38000</v>
      </c>
      <c r="F42" s="2">
        <f>C42*$I$1</f>
        <v>206574.3927914942</v>
      </c>
      <c r="G42" s="2">
        <f t="shared" si="4"/>
        <v>5512221.4089745972</v>
      </c>
      <c r="H42" s="1"/>
      <c r="I42" s="2">
        <f t="shared" si="9"/>
        <v>17214.532732624517</v>
      </c>
      <c r="J42" s="2">
        <f t="shared" si="10"/>
        <v>3.074783478178035</v>
      </c>
      <c r="K42" s="2">
        <f t="shared" si="11"/>
        <v>5598.6162455982103</v>
      </c>
    </row>
    <row r="43" spans="1:11" x14ac:dyDescent="0.3">
      <c r="A43" s="1">
        <v>40</v>
      </c>
      <c r="B43" s="1">
        <f>B42+1</f>
        <v>64</v>
      </c>
      <c r="C43" s="2">
        <f>G42</f>
        <v>5512221.4089745972</v>
      </c>
      <c r="D43" s="2">
        <f>C43*F$1</f>
        <v>551222.1408974597</v>
      </c>
      <c r="E43" s="2">
        <f t="shared" si="3"/>
        <v>38000</v>
      </c>
      <c r="F43" s="2">
        <f>C43*$I$1</f>
        <v>220488.8563589839</v>
      </c>
      <c r="G43" s="2">
        <f t="shared" si="4"/>
        <v>5880954.693513073</v>
      </c>
      <c r="H43" s="1"/>
      <c r="I43" s="2">
        <f>F43/12</f>
        <v>18374.071363248659</v>
      </c>
      <c r="J43" s="2">
        <f>J42*(1+D$1)</f>
        <v>3.1670269825233763</v>
      </c>
      <c r="K43" s="2">
        <f>I43/J43</f>
        <v>5801.6781873480732</v>
      </c>
    </row>
    <row r="44" spans="1:11" x14ac:dyDescent="0.3">
      <c r="A44" s="1">
        <v>41</v>
      </c>
      <c r="B44" s="1">
        <f>B43+1</f>
        <v>65</v>
      </c>
      <c r="C44" s="2">
        <f>G43</f>
        <v>5880954.693513073</v>
      </c>
      <c r="D44" s="2">
        <f>C44*F$1</f>
        <v>588095.46935130737</v>
      </c>
      <c r="E44" s="2">
        <f t="shared" si="3"/>
        <v>38000</v>
      </c>
      <c r="F44" s="2">
        <f>C44*$I$1</f>
        <v>235238.18774052293</v>
      </c>
      <c r="G44" s="2">
        <f t="shared" ref="G44" si="12">C44+D44+E44-F44</f>
        <v>6271811.9751238571</v>
      </c>
      <c r="H44" s="1"/>
      <c r="I44" s="2">
        <f>F44/12</f>
        <v>19603.182311710243</v>
      </c>
      <c r="J44" s="2">
        <f>J43*(1+D$1)</f>
        <v>3.2620377919990777</v>
      </c>
      <c r="K44" s="2">
        <f>I44/J44</f>
        <v>6009.4896385908532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4PctPlanSimple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Jason Wisdom</cp:lastModifiedBy>
  <dcterms:created xsi:type="dcterms:W3CDTF">2026-01-05T11:26:29Z</dcterms:created>
  <dcterms:modified xsi:type="dcterms:W3CDTF">2026-09-27T09:23:51Z</dcterms:modified>
</cp:coreProperties>
</file>